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colors6.xml" ContentType="application/vnd.ms-office.chartcolorstyle+xml"/>
  <Override PartName="/xl/charts/colors7.xml" ContentType="application/vnd.ms-office.chartcolorstyle+xml"/>
  <Override PartName="/xl/charts/colors8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charts/style6.xml" ContentType="application/vnd.ms-office.chartstyle+xml"/>
  <Override PartName="/xl/charts/style7.xml" ContentType="application/vnd.ms-office.chartstyle+xml"/>
  <Override PartName="/xl/charts/style8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390" activeTab="1"/>
  </bookViews>
  <sheets>
    <sheet name="数据输入表" sheetId="1" r:id="rId1"/>
    <sheet name="分析报告" sheetId="2" r:id="rId2"/>
    <sheet name="Sheet2" sheetId="3" r:id="rId3"/>
  </sheets>
  <calcPr calcId="144525" concurrentCalc="0"/>
</workbook>
</file>

<file path=xl/sharedStrings.xml><?xml version="1.0" encoding="utf-8"?>
<sst xmlns="http://schemas.openxmlformats.org/spreadsheetml/2006/main" count="30" uniqueCount="29">
  <si>
    <t>年度经营数据录入表</t>
  </si>
  <si>
    <t>公司：稻壳有限公司</t>
  </si>
  <si>
    <t>单位：万元</t>
  </si>
  <si>
    <t>月份</t>
  </si>
  <si>
    <t>年度目标</t>
  </si>
  <si>
    <t>实际完成</t>
  </si>
  <si>
    <t>完成率</t>
  </si>
  <si>
    <t>去年同期</t>
  </si>
  <si>
    <t>同期差额</t>
  </si>
  <si>
    <t>同比增长率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</si>
  <si>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</si>
  <si>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</si>
  <si>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</si>
  <si>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</si>
  <si>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</si>
  <si>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</si>
  <si>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</si>
  <si>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</si>
  <si>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</si>
  <si>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</si>
  <si>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</si>
  <si>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</si>
  <si>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</si>
  <si>
    <t>年度经营分析管理报告</t>
  </si>
  <si>
    <t>目标</t>
  </si>
  <si>
    <t>完成</t>
  </si>
  <si>
    <t>同期</t>
  </si>
  <si>
    <t>差额</t>
  </si>
  <si>
    <t>同比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</si>
</sst>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36"/>
      <color theme="0"/>
      <name val="楷体"/>
      <charset val="134"/>
    </font>
    <font>
      <b/>
      <sz val="14"/>
      <color theme="0"/>
      <name val="楷体"/>
      <charset val="134"/>
    </font>
    <font>
      <sz val="11"/>
      <color theme="0"/>
      <name val="宋体"/>
      <charset val="134"/>
      <scheme val="minor"/>
    </font>
    <font>
      <b/>
      <sz val="16"/>
      <name val="微软雅黑"/>
      <charset val="134"/>
    </font>
    <font>
      <b/>
      <sz val="26"/>
      <color theme="0"/>
      <name val="微软雅黑"/>
      <charset val="134"/>
    </font>
    <font>
      <sz val="9"/>
      <name val="微软雅黑"/>
      <charset val="134"/>
    </font>
    <font>
      <b/>
      <sz val="10"/>
      <color theme="0"/>
      <name val="微软雅黑"/>
      <charset val="134"/>
    </font>
    <font>
      <b/>
      <sz val="11"/>
      <color theme="1"/>
      <name val="宋体"/>
      <charset val="134"/>
      <scheme val="minor"/>
    </font>
    <font>
      <sz val="12"/>
      <color rgb="FFFF0000"/>
      <name val="微软雅黑"/>
      <charset val="134"/>
    </font>
    <font>
      <sz val="12"/>
      <color rgb="FF333333"/>
      <name val="微软雅黑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9009A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theme="5" tint="0.799981688894314"/>
      </patternFill>
    </fill>
    <fill>
      <patternFill patternType="solid">
        <fgColor theme="5" tint="0.599993896298105"/>
        <bgColor theme="5" tint="0.599993896298105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5" tint="0.399975585192419"/>
      </left>
      <right style="thin">
        <color theme="5" tint="0.399975585192419"/>
      </right>
      <top style="thin">
        <color theme="5" tint="0.399975585192419"/>
      </top>
      <bottom style="thin">
        <color theme="5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4" fillId="8" borderId="16" applyNumberFormat="0" applyAlignment="0" applyProtection="0">
      <alignment vertical="center"/>
    </xf>
    <xf numFmtId="0" fontId="11" fillId="8" borderId="11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0" fontId="2" fillId="3" borderId="6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3" fillId="2" borderId="0" xfId="0" applyFont="1" applyFill="1">
      <alignment vertical="center"/>
    </xf>
    <xf numFmtId="0" fontId="0" fillId="2" borderId="0" xfId="0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 vertical="center"/>
    </xf>
    <xf numFmtId="10" fontId="0" fillId="7" borderId="10" xfId="11" applyNumberFormat="1" applyFont="1" applyFill="1" applyBorder="1" applyAlignment="1">
      <alignment horizontal="center" vertical="center"/>
    </xf>
    <xf numFmtId="0" fontId="0" fillId="7" borderId="10" xfId="11" applyNumberFormat="1" applyFont="1" applyFill="1" applyBorder="1" applyAlignment="1">
      <alignment horizontal="center" vertical="center"/>
    </xf>
    <xf numFmtId="10" fontId="0" fillId="7" borderId="10" xfId="0" applyNumberFormat="1" applyFont="1" applyFill="1" applyBorder="1" applyAlignment="1">
      <alignment horizontal="center" vertical="center"/>
    </xf>
    <xf numFmtId="0" fontId="0" fillId="6" borderId="10" xfId="0" applyFont="1" applyFill="1" applyBorder="1" applyAlignment="1">
      <alignment horizontal="center" vertical="center"/>
    </xf>
    <xf numFmtId="10" fontId="0" fillId="6" borderId="10" xfId="11" applyNumberFormat="1" applyFont="1" applyFill="1" applyBorder="1" applyAlignment="1">
      <alignment horizontal="center" vertical="center"/>
    </xf>
    <xf numFmtId="0" fontId="0" fillId="6" borderId="10" xfId="11" applyNumberFormat="1" applyFont="1" applyFill="1" applyBorder="1" applyAlignment="1">
      <alignment horizontal="center" vertical="center"/>
    </xf>
    <xf numFmtId="10" fontId="0" fillId="6" borderId="10" xfId="0" applyNumberFormat="1" applyFont="1" applyFill="1" applyBorder="1" applyAlignment="1">
      <alignment horizontal="center" vertical="center"/>
    </xf>
    <xf numFmtId="10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DFF4FF"/>
      <color rgb="00C88F65"/>
      <color rgb="0019009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defRPr>
            </a:pPr>
            <a:r>
              <a:rPr b="1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rPr>
              <a:t>各月度完成率分析</a:t>
            </a:r>
            <a:endParaRPr b="1">
              <a:solidFill>
                <a:schemeClr val="bg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楷体" panose="02010609060101010101" charset="-122"/>
            </a:endParaRPr>
          </a:p>
        </c:rich>
      </c:tx>
      <c:layout>
        <c:manualLayout>
          <c:xMode val="edge"/>
          <c:yMode val="edge"/>
          <c:x val="0.371796672680084"/>
          <c:y val="0.0262458045820456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数据输入表!$D$6</c:f>
              <c:strCache>
                <c:ptCount val="1"/>
                <c:pt idx="0">
                  <c:v>实际完成</c:v>
                </c:pt>
              </c:strCache>
            </c:strRef>
          </c:tx>
          <c:spPr>
            <a:solidFill>
              <a:schemeClr val="accent1"/>
            </a:solidFill>
            <a:ln w="63500"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数据输入表!$B$7:$B$18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数据输入表!$D$7:$D$18</c:f>
              <c:numCache>
                <c:formatCode>General</c:formatCode>
                <c:ptCount val="12"/>
                <c:pt idx="0">
                  <c:v>41235</c:v>
                </c:pt>
                <c:pt idx="1">
                  <c:v>31254</c:v>
                </c:pt>
                <c:pt idx="2">
                  <c:v>20135</c:v>
                </c:pt>
                <c:pt idx="3">
                  <c:v>22361</c:v>
                </c:pt>
                <c:pt idx="4">
                  <c:v>41253</c:v>
                </c:pt>
                <c:pt idx="5">
                  <c:v>12351</c:v>
                </c:pt>
                <c:pt idx="6">
                  <c:v>41235</c:v>
                </c:pt>
                <c:pt idx="7">
                  <c:v>41532</c:v>
                </c:pt>
                <c:pt idx="8">
                  <c:v>31253</c:v>
                </c:pt>
                <c:pt idx="9">
                  <c:v>40213</c:v>
                </c:pt>
                <c:pt idx="10">
                  <c:v>41251</c:v>
                </c:pt>
                <c:pt idx="11">
                  <c:v>31256</c:v>
                </c:pt>
              </c:numCache>
            </c:numRef>
          </c:val>
        </c:ser>
        <c:ser>
          <c:idx val="0"/>
          <c:order val="1"/>
          <c:tx>
            <c:strRef>
              <c:f>数据输入表!$C$6</c:f>
              <c:strCache>
                <c:ptCount val="1"/>
                <c:pt idx="0">
                  <c:v>年度目标</c:v>
                </c:pt>
              </c:strCache>
            </c:strRef>
          </c:tx>
          <c:spPr>
            <a:noFill/>
            <a:ln w="12700"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数据输入表!$B$7:$B$18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数据输入表!$C$7:$C$18</c:f>
              <c:numCache>
                <c:formatCode>General</c:formatCode>
                <c:ptCount val="12"/>
                <c:pt idx="0">
                  <c:v>30688</c:v>
                </c:pt>
                <c:pt idx="1">
                  <c:v>10991</c:v>
                </c:pt>
                <c:pt idx="2">
                  <c:v>22179</c:v>
                </c:pt>
                <c:pt idx="3">
                  <c:v>21317</c:v>
                </c:pt>
                <c:pt idx="4">
                  <c:v>35369</c:v>
                </c:pt>
                <c:pt idx="5">
                  <c:v>37588</c:v>
                </c:pt>
                <c:pt idx="6">
                  <c:v>40038</c:v>
                </c:pt>
                <c:pt idx="7">
                  <c:v>30918</c:v>
                </c:pt>
                <c:pt idx="8">
                  <c:v>40711</c:v>
                </c:pt>
                <c:pt idx="9">
                  <c:v>21189</c:v>
                </c:pt>
                <c:pt idx="10">
                  <c:v>21118</c:v>
                </c:pt>
                <c:pt idx="11">
                  <c:v>27929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overlap val="100"/>
        <c:axId val="391227483"/>
        <c:axId val="846664054"/>
      </c:barChart>
      <c:lineChart>
        <c:grouping val="standard"/>
        <c:varyColors val="0"/>
        <c:ser>
          <c:idx val="2"/>
          <c:order val="2"/>
          <c:tx>
            <c:strRef>
              <c:f>数据输入表!$E$6</c:f>
              <c:strCache>
                <c:ptCount val="1"/>
                <c:pt idx="0">
                  <c:v>完成率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数据输入表!$B$7:$B$18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数据输入表!$E$7:$E$18</c:f>
              <c:numCache>
                <c:formatCode>0.00%</c:formatCode>
                <c:ptCount val="12"/>
                <c:pt idx="0">
                  <c:v>1.34368482794578</c:v>
                </c:pt>
                <c:pt idx="1">
                  <c:v>2.84359930852516</c:v>
                </c:pt>
                <c:pt idx="2">
                  <c:v>0.907840750259254</c:v>
                </c:pt>
                <c:pt idx="3">
                  <c:v>1.04897499648168</c:v>
                </c:pt>
                <c:pt idx="4">
                  <c:v>1.16636037207724</c:v>
                </c:pt>
                <c:pt idx="5">
                  <c:v>0.328588911354688</c:v>
                </c:pt>
                <c:pt idx="6">
                  <c:v>1.02989659823168</c:v>
                </c:pt>
                <c:pt idx="7">
                  <c:v>1.34329516786338</c:v>
                </c:pt>
                <c:pt idx="8">
                  <c:v>0.767679496941858</c:v>
                </c:pt>
                <c:pt idx="9">
                  <c:v>1.89782434281939</c:v>
                </c:pt>
                <c:pt idx="10">
                  <c:v>1.95335732550431</c:v>
                </c:pt>
                <c:pt idx="11">
                  <c:v>1.11912349171112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07211725"/>
        <c:axId val="360652491"/>
      </c:lineChart>
      <c:catAx>
        <c:axId val="391227483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846664054"/>
        <c:crosses val="autoZero"/>
        <c:auto val="1"/>
        <c:lblAlgn val="ctr"/>
        <c:lblOffset val="100"/>
        <c:noMultiLvlLbl val="0"/>
      </c:catAx>
      <c:valAx>
        <c:axId val="84666405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91227483"/>
        <c:crosses val="autoZero"/>
        <c:crossBetween val="between"/>
      </c:valAx>
      <c:catAx>
        <c:axId val="707211725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60652491"/>
        <c:crosses val="autoZero"/>
        <c:auto val="1"/>
        <c:lblAlgn val="ctr"/>
        <c:lblOffset val="100"/>
        <c:noMultiLvlLbl val="0"/>
      </c:catAx>
      <c:valAx>
        <c:axId val="360652491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07211725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defRPr>
            </a:pPr>
            <a:r>
              <a:rPr b="1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rPr>
              <a:t>同期差额分析表</a:t>
            </a:r>
            <a:endParaRPr b="1">
              <a:solidFill>
                <a:schemeClr val="bg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楷体" panose="02010609060101010101" charset="-122"/>
            </a:endParaRPr>
          </a:p>
        </c:rich>
      </c:tx>
      <c:layout>
        <c:manualLayout>
          <c:xMode val="edge"/>
          <c:yMode val="edge"/>
          <c:x val="0.242261904761905"/>
          <c:y val="0.010745672427729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数据输入表!$B$7:$B$18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数据输入表!$G$7:$G$18</c:f>
              <c:numCache>
                <c:formatCode>General</c:formatCode>
                <c:ptCount val="12"/>
                <c:pt idx="0">
                  <c:v>14240</c:v>
                </c:pt>
                <c:pt idx="1">
                  <c:v>6254</c:v>
                </c:pt>
                <c:pt idx="2">
                  <c:v>-13951</c:v>
                </c:pt>
                <c:pt idx="3">
                  <c:v>-8889</c:v>
                </c:pt>
                <c:pt idx="4">
                  <c:v>-6328</c:v>
                </c:pt>
                <c:pt idx="5">
                  <c:v>-15856</c:v>
                </c:pt>
                <c:pt idx="6">
                  <c:v>26235</c:v>
                </c:pt>
                <c:pt idx="7">
                  <c:v>2078</c:v>
                </c:pt>
                <c:pt idx="8">
                  <c:v>-16316</c:v>
                </c:pt>
                <c:pt idx="9">
                  <c:v>579</c:v>
                </c:pt>
                <c:pt idx="10">
                  <c:v>21194</c:v>
                </c:pt>
                <c:pt idx="11">
                  <c:v>7076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0"/>
        <c:axId val="470162293"/>
        <c:axId val="570227243"/>
      </c:barChart>
      <c:catAx>
        <c:axId val="470162293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570227243"/>
        <c:crosses val="autoZero"/>
        <c:auto val="1"/>
        <c:lblAlgn val="ctr"/>
        <c:lblOffset val="100"/>
        <c:noMultiLvlLbl val="0"/>
      </c:catAx>
      <c:valAx>
        <c:axId val="5702272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7016229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defRPr>
            </a:pPr>
            <a:r>
              <a:rPr b="1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rPr>
              <a:t>年度完成目标分析</a:t>
            </a:r>
            <a:endParaRPr b="1">
              <a:solidFill>
                <a:schemeClr val="bg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楷体" panose="02010609060101010101" charset="-122"/>
            </a:endParaRPr>
          </a:p>
        </c:rich>
      </c:tx>
      <c:layout>
        <c:manualLayout>
          <c:xMode val="edge"/>
          <c:yMode val="edge"/>
          <c:x val="0.191172729585347"/>
          <c:y val="0.032522283787039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数据输入表!$B$19</c:f>
              <c:strCache>
                <c:ptCount val="1"/>
                <c:pt idx="0">
                  <c:v>合计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accen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 w="12700">
                <a:solidFill>
                  <a:schemeClr val="bg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数据输入表!$C$6:$D$6</c:f>
              <c:strCache>
                <c:ptCount val="2"/>
                <c:pt idx="0">
                  <c:v>年度目标</c:v>
                </c:pt>
                <c:pt idx="1">
                  <c:v>实际完成</c:v>
                </c:pt>
              </c:strCache>
            </c:strRef>
          </c:cat>
          <c:val>
            <c:numRef>
              <c:f>数据输入表!$C$19:$D$19</c:f>
              <c:numCache>
                <c:formatCode>General</c:formatCode>
                <c:ptCount val="2"/>
                <c:pt idx="0">
                  <c:v>340035</c:v>
                </c:pt>
                <c:pt idx="1">
                  <c:v>395329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51"/>
        <c:axId val="125598619"/>
        <c:axId val="524416200"/>
      </c:barChart>
      <c:catAx>
        <c:axId val="125598619"/>
        <c:scaling>
          <c:orientation val="maxMin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524416200"/>
        <c:crosses val="autoZero"/>
        <c:auto val="1"/>
        <c:lblAlgn val="ctr"/>
        <c:lblOffset val="100"/>
        <c:noMultiLvlLbl val="0"/>
      </c:catAx>
      <c:valAx>
        <c:axId val="524416200"/>
        <c:scaling>
          <c:orientation val="minMax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55986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defRPr>
            </a:pPr>
            <a:r>
              <a:rPr b="1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rPr>
              <a:t>同期数据对比分析</a:t>
            </a:r>
            <a:endParaRPr b="1">
              <a:solidFill>
                <a:schemeClr val="bg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楷体" panose="02010609060101010101" charset="-122"/>
            </a:endParaRPr>
          </a:p>
        </c:rich>
      </c:tx>
      <c:layout>
        <c:manualLayout>
          <c:xMode val="edge"/>
          <c:yMode val="edge"/>
          <c:x val="0.377532201891157"/>
          <c:y val="0.0267237362835648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数据输入表!$D$6</c:f>
              <c:strCache>
                <c:ptCount val="1"/>
                <c:pt idx="0">
                  <c:v>实际完成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数据输入表!$B$7:$B$18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数据输入表!$D$7:$D$18</c:f>
              <c:numCache>
                <c:formatCode>General</c:formatCode>
                <c:ptCount val="12"/>
                <c:pt idx="0">
                  <c:v>41235</c:v>
                </c:pt>
                <c:pt idx="1">
                  <c:v>31254</c:v>
                </c:pt>
                <c:pt idx="2">
                  <c:v>20135</c:v>
                </c:pt>
                <c:pt idx="3">
                  <c:v>22361</c:v>
                </c:pt>
                <c:pt idx="4">
                  <c:v>41253</c:v>
                </c:pt>
                <c:pt idx="5">
                  <c:v>12351</c:v>
                </c:pt>
                <c:pt idx="6">
                  <c:v>41235</c:v>
                </c:pt>
                <c:pt idx="7">
                  <c:v>41532</c:v>
                </c:pt>
                <c:pt idx="8">
                  <c:v>31253</c:v>
                </c:pt>
                <c:pt idx="9">
                  <c:v>40213</c:v>
                </c:pt>
                <c:pt idx="10">
                  <c:v>41251</c:v>
                </c:pt>
                <c:pt idx="11">
                  <c:v>31256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数据输入表!$F$6</c:f>
              <c:strCache>
                <c:ptCount val="1"/>
                <c:pt idx="0">
                  <c:v>去年同期</c:v>
                </c:pt>
              </c:strCache>
            </c:strRef>
          </c:tx>
          <c:spPr>
            <a:ln w="28575" cap="rnd">
              <a:solidFill>
                <a:schemeClr val="bg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数据输入表!$B$7:$B$18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数据输入表!$F$7:$F$18</c:f>
              <c:numCache>
                <c:formatCode>General</c:formatCode>
                <c:ptCount val="12"/>
                <c:pt idx="0">
                  <c:v>26995</c:v>
                </c:pt>
                <c:pt idx="1">
                  <c:v>25000</c:v>
                </c:pt>
                <c:pt idx="2">
                  <c:v>34086</c:v>
                </c:pt>
                <c:pt idx="3">
                  <c:v>31250</c:v>
                </c:pt>
                <c:pt idx="4">
                  <c:v>47581</c:v>
                </c:pt>
                <c:pt idx="5">
                  <c:v>28207</c:v>
                </c:pt>
                <c:pt idx="6">
                  <c:v>15000</c:v>
                </c:pt>
                <c:pt idx="7">
                  <c:v>39454</c:v>
                </c:pt>
                <c:pt idx="8">
                  <c:v>47569</c:v>
                </c:pt>
                <c:pt idx="9">
                  <c:v>39634</c:v>
                </c:pt>
                <c:pt idx="10">
                  <c:v>20057</c:v>
                </c:pt>
                <c:pt idx="11">
                  <c:v>24180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0"/>
        <c:smooth val="0"/>
        <c:axId val="530943954"/>
        <c:axId val="55725813"/>
      </c:lineChart>
      <c:catAx>
        <c:axId val="53094395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55725813"/>
        <c:crosses val="autoZero"/>
        <c:auto val="1"/>
        <c:lblAlgn val="ctr"/>
        <c:lblOffset val="100"/>
        <c:noMultiLvlLbl val="0"/>
      </c:catAx>
      <c:valAx>
        <c:axId val="5572581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3094395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defRPr>
            </a:pPr>
            <a:r>
              <a:rPr b="1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rPr>
              <a:t>今年各月占比分析</a:t>
            </a:r>
            <a:endParaRPr b="1">
              <a:solidFill>
                <a:schemeClr val="bg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楷体" panose="02010609060101010101" charset="-122"/>
            </a:endParaRPr>
          </a:p>
        </c:rich>
      </c:tx>
      <c:layout>
        <c:manualLayout>
          <c:xMode val="edge"/>
          <c:yMode val="edge"/>
          <c:x val="0.209207257243194"/>
          <c:y val="0.014454348349795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doughnutChart>
        <c:varyColors val="1"/>
        <c:ser>
          <c:idx val="0"/>
          <c:order val="0"/>
          <c:tx>
            <c:strRef>
              <c:f>数据输入表!$D$6</c:f>
              <c:strCache>
                <c:ptCount val="1"/>
                <c:pt idx="0">
                  <c:v>实际完成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数据输入表!$B$7:$B$18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数据输入表!$D$7:$D$18</c:f>
              <c:numCache>
                <c:formatCode>General</c:formatCode>
                <c:ptCount val="12"/>
                <c:pt idx="0">
                  <c:v>41235</c:v>
                </c:pt>
                <c:pt idx="1">
                  <c:v>31254</c:v>
                </c:pt>
                <c:pt idx="2">
                  <c:v>20135</c:v>
                </c:pt>
                <c:pt idx="3">
                  <c:v>22361</c:v>
                </c:pt>
                <c:pt idx="4">
                  <c:v>41253</c:v>
                </c:pt>
                <c:pt idx="5">
                  <c:v>12351</c:v>
                </c:pt>
                <c:pt idx="6">
                  <c:v>41235</c:v>
                </c:pt>
                <c:pt idx="7">
                  <c:v>41532</c:v>
                </c:pt>
                <c:pt idx="8">
                  <c:v>31253</c:v>
                </c:pt>
                <c:pt idx="9">
                  <c:v>40213</c:v>
                </c:pt>
                <c:pt idx="10">
                  <c:v>41251</c:v>
                </c:pt>
                <c:pt idx="11">
                  <c:v>31256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defRPr>
            </a:pPr>
            <a:r>
              <a:rPr b="1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rPr>
              <a:t>去年各月占比分析</a:t>
            </a:r>
            <a:endParaRPr b="1">
              <a:solidFill>
                <a:schemeClr val="bg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楷体" panose="02010609060101010101" charset="-122"/>
            </a:endParaRPr>
          </a:p>
        </c:rich>
      </c:tx>
      <c:layout>
        <c:manualLayout>
          <c:xMode val="edge"/>
          <c:yMode val="edge"/>
          <c:x val="0.201575611351564"/>
          <c:y val="0.017084282460136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doughnutChart>
        <c:varyColors val="1"/>
        <c:ser>
          <c:idx val="0"/>
          <c:order val="0"/>
          <c:tx>
            <c:strRef>
              <c:f>数据输入表!$F$6</c:f>
              <c:strCache>
                <c:ptCount val="1"/>
                <c:pt idx="0">
                  <c:v>去年同期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数据输入表!$B$7:$B$18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数据输入表!$F$7:$F$18</c:f>
              <c:numCache>
                <c:formatCode>General</c:formatCode>
                <c:ptCount val="12"/>
                <c:pt idx="0">
                  <c:v>26995</c:v>
                </c:pt>
                <c:pt idx="1">
                  <c:v>25000</c:v>
                </c:pt>
                <c:pt idx="2">
                  <c:v>34086</c:v>
                </c:pt>
                <c:pt idx="3">
                  <c:v>31250</c:v>
                </c:pt>
                <c:pt idx="4">
                  <c:v>47581</c:v>
                </c:pt>
                <c:pt idx="5">
                  <c:v>28207</c:v>
                </c:pt>
                <c:pt idx="6">
                  <c:v>15000</c:v>
                </c:pt>
                <c:pt idx="7">
                  <c:v>39454</c:v>
                </c:pt>
                <c:pt idx="8">
                  <c:v>47569</c:v>
                </c:pt>
                <c:pt idx="9">
                  <c:v>39634</c:v>
                </c:pt>
                <c:pt idx="10">
                  <c:v>20057</c:v>
                </c:pt>
                <c:pt idx="11">
                  <c:v>24180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defRPr>
            </a:pPr>
            <a:r>
              <a:rPr altLang="en-US" b="1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rPr>
              <a:t>年度目标完成率</a:t>
            </a:r>
            <a:endParaRPr altLang="en-US" b="1">
              <a:solidFill>
                <a:schemeClr val="bg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楷体" panose="02010609060101010101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doughnutChart>
        <c:varyColors val="1"/>
        <c:ser>
          <c:idx val="0"/>
          <c:order val="0"/>
          <c:spPr>
            <a:ln w="19050">
              <a:noFill/>
            </a:ln>
          </c:spPr>
          <c:explosion val="0"/>
          <c:dPt>
            <c:idx val="0"/>
            <c:bubble3D val="0"/>
            <c:spPr>
              <a:solidFill>
                <a:srgbClr val="C88F65"/>
              </a:solidFill>
              <a:ln w="19050">
                <a:solidFill>
                  <a:schemeClr val="bg1">
                    <a:lumMod val="95000"/>
                  </a:schemeClr>
                </a:solidFill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dLbls>
            <c:dLbl>
              <c:idx val="0"/>
              <c:layout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5984192698532"/>
                      <c:h val="0.140500568828214"/>
                    </c:manualLayout>
                  </c15:layout>
                </c:ext>
              </c:extLst>
            </c:dLbl>
            <c:dLbl>
              <c:idx val="1"/>
              <c:layout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数据输入表!$E$19:$E$20</c:f>
              <c:numCache>
                <c:formatCode>0.00%</c:formatCode>
                <c:ptCount val="2"/>
                <c:pt idx="0">
                  <c:v>1.16261267222492</c:v>
                </c:pt>
                <c:pt idx="1">
                  <c:v>-0.162612672224918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78"/>
      </c:doughnutChart>
      <c:spPr>
        <a:noFill/>
        <a:ln>
          <a:noFill/>
        </a:ln>
        <a:effectLst/>
      </c:spPr>
    </c:plotArea>
    <c:plotVisOnly val="0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defRPr>
            </a:pPr>
            <a:r>
              <a:rPr b="1">
                <a:solidFill>
                  <a:schemeClr val="bg1"/>
                </a:solidFill>
                <a:latin typeface="楷体" panose="02010609060101010101" charset="-122"/>
                <a:ea typeface="楷体" panose="02010609060101010101" charset="-122"/>
                <a:cs typeface="楷体" panose="02010609060101010101" charset="-122"/>
                <a:sym typeface="楷体" panose="02010609060101010101" charset="-122"/>
              </a:rPr>
              <a:t>同期差额分析表</a:t>
            </a:r>
            <a:endParaRPr b="1">
              <a:solidFill>
                <a:schemeClr val="bg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楷体" panose="02010609060101010101" charset="-122"/>
            </a:endParaRPr>
          </a:p>
        </c:rich>
      </c:tx>
      <c:layout>
        <c:manualLayout>
          <c:xMode val="edge"/>
          <c:yMode val="edge"/>
          <c:x val="0.271965811965812"/>
          <c:y val="0.014354649185509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数据输入表!$B$7:$B$18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数据输入表!$H$7:$H$18</c:f>
              <c:numCache>
                <c:formatCode>0.00%</c:formatCode>
                <c:ptCount val="12"/>
                <c:pt idx="0">
                  <c:v>0.52750509353584</c:v>
                </c:pt>
                <c:pt idx="1">
                  <c:v>0.25016</c:v>
                </c:pt>
                <c:pt idx="2">
                  <c:v>-0.409288270844335</c:v>
                </c:pt>
                <c:pt idx="3">
                  <c:v>-0.284448</c:v>
                </c:pt>
                <c:pt idx="4">
                  <c:v>-0.13299426241567</c:v>
                </c:pt>
                <c:pt idx="5">
                  <c:v>-0.562129967738505</c:v>
                </c:pt>
                <c:pt idx="6">
                  <c:v>1.749</c:v>
                </c:pt>
                <c:pt idx="7">
                  <c:v>0.0526689309068789</c:v>
                </c:pt>
                <c:pt idx="8">
                  <c:v>-0.342996489310265</c:v>
                </c:pt>
                <c:pt idx="9">
                  <c:v>0.0146086693243175</c:v>
                </c:pt>
                <c:pt idx="10">
                  <c:v>1.05668843795184</c:v>
                </c:pt>
                <c:pt idx="11">
                  <c:v>0.292638544251447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0"/>
        <c:axId val="470162293"/>
        <c:axId val="570227243"/>
      </c:barChart>
      <c:catAx>
        <c:axId val="470162293"/>
        <c:scaling>
          <c:orientation val="maxMin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570227243"/>
        <c:crosses val="autoZero"/>
        <c:auto val="1"/>
        <c:lblAlgn val="ctr"/>
        <c:lblOffset val="1"/>
        <c:tickLblSkip val="1"/>
        <c:noMultiLvlLbl val="0"/>
      </c:catAx>
      <c:valAx>
        <c:axId val="570227243"/>
        <c:scaling>
          <c:orientation val="minMax"/>
        </c:scaling>
        <c:delete val="0"/>
        <c:axPos val="t"/>
        <c:numFmt formatCode="0.0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7016229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7" Type="http://schemas.openxmlformats.org/officeDocument/2006/relationships/chart" Target="../charts/chart7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151765</xdr:colOff>
      <xdr:row>40</xdr:row>
      <xdr:rowOff>85090</xdr:rowOff>
    </xdr:from>
    <xdr:to>
      <xdr:col>10</xdr:col>
      <xdr:colOff>322580</xdr:colOff>
      <xdr:row>55</xdr:row>
      <xdr:rowOff>149225</xdr:rowOff>
    </xdr:to>
    <xdr:graphicFrame>
      <xdr:nvGraphicFramePr>
        <xdr:cNvPr id="2" name="图表 1"/>
        <xdr:cNvGraphicFramePr/>
      </xdr:nvGraphicFramePr>
      <xdr:xfrm>
        <a:off x="275590" y="7609840"/>
        <a:ext cx="6343650" cy="26358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148590</xdr:colOff>
      <xdr:row>8</xdr:row>
      <xdr:rowOff>170815</xdr:rowOff>
    </xdr:from>
    <xdr:to>
      <xdr:col>5</xdr:col>
      <xdr:colOff>6985</xdr:colOff>
      <xdr:row>40</xdr:row>
      <xdr:rowOff>44450</xdr:rowOff>
    </xdr:to>
    <xdr:graphicFrame>
      <xdr:nvGraphicFramePr>
        <xdr:cNvPr id="8" name="图表 7"/>
        <xdr:cNvGraphicFramePr/>
      </xdr:nvGraphicFramePr>
      <xdr:xfrm>
        <a:off x="272415" y="1542415"/>
        <a:ext cx="2601595" cy="60267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46355</xdr:colOff>
      <xdr:row>8</xdr:row>
      <xdr:rowOff>170815</xdr:rowOff>
    </xdr:from>
    <xdr:to>
      <xdr:col>8</xdr:col>
      <xdr:colOff>481965</xdr:colOff>
      <xdr:row>24</xdr:row>
      <xdr:rowOff>91440</xdr:rowOff>
    </xdr:to>
    <xdr:graphicFrame>
      <xdr:nvGraphicFramePr>
        <xdr:cNvPr id="3" name="图表 2"/>
        <xdr:cNvGraphicFramePr/>
      </xdr:nvGraphicFramePr>
      <xdr:xfrm>
        <a:off x="2913380" y="1542415"/>
        <a:ext cx="2493010" cy="2997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360045</xdr:colOff>
      <xdr:row>40</xdr:row>
      <xdr:rowOff>85090</xdr:rowOff>
    </xdr:from>
    <xdr:to>
      <xdr:col>19</xdr:col>
      <xdr:colOff>531495</xdr:colOff>
      <xdr:row>55</xdr:row>
      <xdr:rowOff>149225</xdr:rowOff>
    </xdr:to>
    <xdr:graphicFrame>
      <xdr:nvGraphicFramePr>
        <xdr:cNvPr id="4" name="图表 3"/>
        <xdr:cNvGraphicFramePr/>
      </xdr:nvGraphicFramePr>
      <xdr:xfrm>
        <a:off x="6656705" y="7609840"/>
        <a:ext cx="6344920" cy="26358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46355</xdr:colOff>
      <xdr:row>24</xdr:row>
      <xdr:rowOff>124460</xdr:rowOff>
    </xdr:from>
    <xdr:to>
      <xdr:col>8</xdr:col>
      <xdr:colOff>481965</xdr:colOff>
      <xdr:row>40</xdr:row>
      <xdr:rowOff>44450</xdr:rowOff>
    </xdr:to>
    <xdr:graphicFrame>
      <xdr:nvGraphicFramePr>
        <xdr:cNvPr id="5" name="图表 4"/>
        <xdr:cNvGraphicFramePr/>
      </xdr:nvGraphicFramePr>
      <xdr:xfrm>
        <a:off x="2913380" y="4572635"/>
        <a:ext cx="2493010" cy="29965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194310</xdr:colOff>
      <xdr:row>24</xdr:row>
      <xdr:rowOff>123825</xdr:rowOff>
    </xdr:from>
    <xdr:to>
      <xdr:col>15</xdr:col>
      <xdr:colOff>631825</xdr:colOff>
      <xdr:row>40</xdr:row>
      <xdr:rowOff>44450</xdr:rowOff>
    </xdr:to>
    <xdr:graphicFrame>
      <xdr:nvGraphicFramePr>
        <xdr:cNvPr id="6" name="图表 5"/>
        <xdr:cNvGraphicFramePr/>
      </xdr:nvGraphicFramePr>
      <xdr:xfrm>
        <a:off x="7863840" y="4572000"/>
        <a:ext cx="2494915" cy="2997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194310</xdr:colOff>
      <xdr:row>8</xdr:row>
      <xdr:rowOff>170815</xdr:rowOff>
    </xdr:from>
    <xdr:to>
      <xdr:col>15</xdr:col>
      <xdr:colOff>631825</xdr:colOff>
      <xdr:row>24</xdr:row>
      <xdr:rowOff>87630</xdr:rowOff>
    </xdr:to>
    <xdr:graphicFrame>
      <xdr:nvGraphicFramePr>
        <xdr:cNvPr id="7" name="图表 6"/>
        <xdr:cNvGraphicFramePr/>
      </xdr:nvGraphicFramePr>
      <xdr:xfrm>
        <a:off x="7863840" y="1542415"/>
        <a:ext cx="2494915" cy="29933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677545</xdr:colOff>
      <xdr:row>8</xdr:row>
      <xdr:rowOff>170815</xdr:rowOff>
    </xdr:from>
    <xdr:to>
      <xdr:col>19</xdr:col>
      <xdr:colOff>534670</xdr:colOff>
      <xdr:row>40</xdr:row>
      <xdr:rowOff>41275</xdr:rowOff>
    </xdr:to>
    <xdr:graphicFrame>
      <xdr:nvGraphicFramePr>
        <xdr:cNvPr id="9" name="图表 8"/>
        <xdr:cNvGraphicFramePr/>
      </xdr:nvGraphicFramePr>
      <xdr:xfrm>
        <a:off x="10404475" y="1542415"/>
        <a:ext cx="2600325" cy="60236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镶边">
  <a:themeElements>
    <a:clrScheme name="林顶日出">
      <a:dk1>
        <a:srgbClr val="000000"/>
      </a:dk1>
      <a:lt1>
        <a:srgbClr val="FFFFFF"/>
      </a:lt1>
      <a:dk2>
        <a:srgbClr val="FFB752"/>
      </a:dk2>
      <a:lt2>
        <a:srgbClr val="F09954"/>
      </a:lt2>
      <a:accent1>
        <a:srgbClr val="C88F65"/>
      </a:accent1>
      <a:accent2>
        <a:srgbClr val="DAB2A1"/>
      </a:accent2>
      <a:accent3>
        <a:srgbClr val="B2B0AE"/>
      </a:accent3>
      <a:accent4>
        <a:srgbClr val="577C8C"/>
      </a:accent4>
      <a:accent5>
        <a:srgbClr val="224757"/>
      </a:accent5>
      <a:accent6>
        <a:srgbClr val="0A2E3B"/>
      </a:accent6>
      <a:hlink>
        <a:srgbClr val="B3BEC0"/>
      </a:hlink>
      <a:folHlink>
        <a:srgbClr val="394D59"/>
      </a:folHlink>
    </a:clrScheme>
    <a:fontScheme name="镶边">
      <a:majorFont>
        <a:latin typeface="Corbel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镶边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120000"/>
                <a:lumMod val="107000"/>
              </a:schemeClr>
            </a:gs>
            <a:gs pos="50000">
              <a:schemeClr val="phClr">
                <a:tint val="70000"/>
                <a:satMod val="124000"/>
                <a:lumMod val="103000"/>
              </a:schemeClr>
            </a:gs>
            <a:gs pos="100000">
              <a:schemeClr val="phClr">
                <a:tint val="85000"/>
                <a:satMod val="12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5000"/>
                <a:shade val="98000"/>
                <a:satMod val="110000"/>
                <a:lumMod val="103000"/>
              </a:schemeClr>
            </a:gs>
            <a:gs pos="50000">
              <a:schemeClr val="phClr">
                <a:shade val="85000"/>
                <a:satMod val="105000"/>
                <a:lumMod val="100000"/>
              </a:schemeClr>
            </a:gs>
            <a:gs pos="100000">
              <a:schemeClr val="phClr">
                <a:shade val="60000"/>
                <a:satMod val="12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5875" dir="5400000" algn="ctr" rotWithShape="0">
              <a:srgbClr val="000000">
                <a:alpha val="68000"/>
              </a:srgbClr>
            </a:outerShdw>
          </a:effectLst>
        </a:effectStyle>
        <a:effectStyle>
          <a:effectLst>
            <a:outerShdw blurRad="88900" dist="2794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/>
              <a:schemeClr val="phClr">
                <a:shade val="91000"/>
                <a:satMod val="105000"/>
              </a:schemeClr>
            </a:duotone>
          </a:blip>
          <a:tile tx="0" ty="0" sx="100000" sy="100000" flip="none" algn="tl"/>
        </a:blipFill>
        <a:gradFill rotWithShape="1">
          <a:gsLst>
            <a:gs pos="0">
              <a:schemeClr val="phClr">
                <a:tint val="100000"/>
                <a:shade val="0"/>
                <a:satMod val="100000"/>
              </a:schemeClr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8"/>
  <sheetViews>
    <sheetView workbookViewId="0">
      <selection activeCell="L18" sqref="L18"/>
    </sheetView>
  </sheetViews>
  <sheetFormatPr defaultColWidth="9" defaultRowHeight="20.1" customHeight="1"/>
  <cols>
    <col min="1" max="1" width="1.625" style="2" customWidth="1"/>
    <col min="2" max="8" width="12.625" style="2" customWidth="1"/>
    <col min="9" max="16384" width="9" style="2"/>
  </cols>
  <sheetData>
    <row r="1" ht="10" customHeight="1"/>
    <row r="2" ht="40" customHeight="1" spans="1:9">
      <c r="A2" s="19"/>
      <c r="B2" s="20" t="s">
        <v>0</v>
      </c>
      <c r="C2" s="20"/>
      <c r="D2" s="20"/>
      <c r="E2" s="20"/>
      <c r="F2" s="20"/>
      <c r="G2" s="20"/>
      <c r="H2" s="20"/>
      <c r="I2" s="19"/>
    </row>
    <row r="3" ht="10" customHeight="1" spans="1:9">
      <c r="A3" s="19"/>
      <c r="B3" s="19"/>
      <c r="C3" s="19"/>
      <c r="D3" s="19"/>
      <c r="E3" s="19"/>
      <c r="F3" s="19"/>
      <c r="G3" s="19"/>
      <c r="H3" s="19"/>
      <c r="I3" s="19"/>
    </row>
    <row r="4" ht="20" customHeight="1" spans="1:9">
      <c r="A4" s="19"/>
      <c r="B4" s="21"/>
      <c r="C4" s="22" t="s">
        <v>1</v>
      </c>
      <c r="D4" s="22"/>
      <c r="E4" s="23"/>
      <c r="F4" s="22" t="s">
        <v>2</v>
      </c>
      <c r="G4" s="22"/>
      <c r="H4" s="19"/>
      <c r="I4" s="19"/>
    </row>
    <row r="5" ht="12.75" customHeight="1"/>
    <row r="6" ht="25" customHeight="1" spans="2:8">
      <c r="B6" s="24" t="s">
        <v>3</v>
      </c>
      <c r="C6" s="24" t="s">
        <v>4</v>
      </c>
      <c r="D6" s="24" t="s">
        <v>5</v>
      </c>
      <c r="E6" s="24" t="s">
        <v>6</v>
      </c>
      <c r="F6" s="24" t="s">
        <v>7</v>
      </c>
      <c r="G6" s="24" t="s">
        <v>8</v>
      </c>
      <c r="H6" s="24" t="s">
        <v>9</v>
      </c>
    </row>
    <row r="7" ht="25" customHeight="1" spans="2:8">
      <c r="B7" s="25" t="s">
        <v>10</v>
      </c>
      <c r="C7" s="25">
        <v>30688</v>
      </c>
      <c r="D7" s="25">
        <v>41235</v>
      </c>
      <c r="E7" s="26">
        <f>D7/C7</f>
        <v>1.34368482794578</v>
      </c>
      <c r="F7" s="27">
        <v>26995</v>
      </c>
      <c r="G7" s="25">
        <f>D7-F7</f>
        <v>14240</v>
      </c>
      <c r="H7" s="28">
        <f>D7/F7-1</f>
        <v>0.52750509353584</v>
      </c>
    </row>
    <row r="8" ht="25" customHeight="1" spans="2:8">
      <c r="B8" s="29" t="s">
        <v>11</v>
      </c>
      <c r="C8" s="29">
        <v>10991</v>
      </c>
      <c r="D8" s="29">
        <v>31254</v>
      </c>
      <c r="E8" s="30">
        <f t="shared" ref="E8:E19" si="0">D8/C8</f>
        <v>2.84359930852516</v>
      </c>
      <c r="F8" s="31">
        <v>25000</v>
      </c>
      <c r="G8" s="29">
        <f t="shared" ref="G8:G19" si="1">D8-F8</f>
        <v>6254</v>
      </c>
      <c r="H8" s="32">
        <f t="shared" ref="H8:H19" si="2">D8/F8-1</f>
        <v>0.25016</v>
      </c>
    </row>
    <row r="9" ht="25" customHeight="1" spans="2:8">
      <c r="B9" s="25" t="s">
        <v>12</v>
      </c>
      <c r="C9" s="25">
        <v>22179</v>
      </c>
      <c r="D9" s="25">
        <v>20135</v>
      </c>
      <c r="E9" s="26">
        <f t="shared" si="0"/>
        <v>0.907840750259254</v>
      </c>
      <c r="F9" s="27">
        <v>34086</v>
      </c>
      <c r="G9" s="25">
        <f t="shared" si="1"/>
        <v>-13951</v>
      </c>
      <c r="H9" s="28">
        <f t="shared" si="2"/>
        <v>-0.409288270844335</v>
      </c>
    </row>
    <row r="10" ht="25" customHeight="1" spans="2:8">
      <c r="B10" s="29" t="s">
        <v>13</v>
      </c>
      <c r="C10" s="29">
        <v>21317</v>
      </c>
      <c r="D10" s="29">
        <v>22361</v>
      </c>
      <c r="E10" s="30">
        <f t="shared" si="0"/>
        <v>1.04897499648168</v>
      </c>
      <c r="F10" s="31">
        <v>31250</v>
      </c>
      <c r="G10" s="29">
        <f t="shared" si="1"/>
        <v>-8889</v>
      </c>
      <c r="H10" s="32">
        <f t="shared" si="2"/>
        <v>-0.284448</v>
      </c>
    </row>
    <row r="11" ht="25" customHeight="1" spans="2:8">
      <c r="B11" s="25" t="s">
        <v>14</v>
      </c>
      <c r="C11" s="25">
        <v>35369</v>
      </c>
      <c r="D11" s="25">
        <v>41253</v>
      </c>
      <c r="E11" s="26">
        <f t="shared" si="0"/>
        <v>1.16636037207724</v>
      </c>
      <c r="F11" s="27">
        <v>47581</v>
      </c>
      <c r="G11" s="25">
        <f t="shared" si="1"/>
        <v>-6328</v>
      </c>
      <c r="H11" s="28">
        <f t="shared" si="2"/>
        <v>-0.13299426241567</v>
      </c>
    </row>
    <row r="12" ht="25" customHeight="1" spans="2:8">
      <c r="B12" s="29" t="s">
        <v>15</v>
      </c>
      <c r="C12" s="29">
        <v>37588</v>
      </c>
      <c r="D12" s="29">
        <v>12351</v>
      </c>
      <c r="E12" s="30">
        <f t="shared" si="0"/>
        <v>0.328588911354688</v>
      </c>
      <c r="F12" s="31">
        <v>28207</v>
      </c>
      <c r="G12" s="29">
        <f t="shared" si="1"/>
        <v>-15856</v>
      </c>
      <c r="H12" s="32">
        <f t="shared" si="2"/>
        <v>-0.562129967738505</v>
      </c>
    </row>
    <row r="13" ht="25" customHeight="1" spans="2:8">
      <c r="B13" s="25" t="s">
        <v>16</v>
      </c>
      <c r="C13" s="25">
        <v>40038</v>
      </c>
      <c r="D13" s="25">
        <v>41235</v>
      </c>
      <c r="E13" s="26">
        <f t="shared" si="0"/>
        <v>1.02989659823168</v>
      </c>
      <c r="F13" s="27">
        <v>15000</v>
      </c>
      <c r="G13" s="25">
        <f t="shared" si="1"/>
        <v>26235</v>
      </c>
      <c r="H13" s="28">
        <f t="shared" si="2"/>
        <v>1.749</v>
      </c>
    </row>
    <row r="14" ht="25" customHeight="1" spans="2:8">
      <c r="B14" s="29" t="s">
        <v>17</v>
      </c>
      <c r="C14" s="29">
        <v>30918</v>
      </c>
      <c r="D14" s="29">
        <v>41532</v>
      </c>
      <c r="E14" s="30">
        <f t="shared" si="0"/>
        <v>1.34329516786338</v>
      </c>
      <c r="F14" s="31">
        <v>39454</v>
      </c>
      <c r="G14" s="29">
        <f t="shared" si="1"/>
        <v>2078</v>
      </c>
      <c r="H14" s="32">
        <f t="shared" si="2"/>
        <v>0.0526689309068789</v>
      </c>
    </row>
    <row r="15" ht="25" customHeight="1" spans="2:8">
      <c r="B15" s="25" t="s">
        <v>18</v>
      </c>
      <c r="C15" s="25">
        <v>40711</v>
      </c>
      <c r="D15" s="25">
        <v>31253</v>
      </c>
      <c r="E15" s="26">
        <f t="shared" si="0"/>
        <v>0.767679496941858</v>
      </c>
      <c r="F15" s="27">
        <v>47569</v>
      </c>
      <c r="G15" s="25">
        <f t="shared" si="1"/>
        <v>-16316</v>
      </c>
      <c r="H15" s="28">
        <f t="shared" si="2"/>
        <v>-0.342996489310265</v>
      </c>
    </row>
    <row r="16" ht="25" customHeight="1" spans="2:8">
      <c r="B16" s="29" t="s">
        <v>19</v>
      </c>
      <c r="C16" s="29">
        <v>21189</v>
      </c>
      <c r="D16" s="29">
        <v>40213</v>
      </c>
      <c r="E16" s="30">
        <f t="shared" si="0"/>
        <v>1.89782434281939</v>
      </c>
      <c r="F16" s="31">
        <v>39634</v>
      </c>
      <c r="G16" s="29">
        <f t="shared" si="1"/>
        <v>579</v>
      </c>
      <c r="H16" s="32">
        <f t="shared" si="2"/>
        <v>0.0146086693243175</v>
      </c>
    </row>
    <row r="17" ht="25" customHeight="1" spans="2:8">
      <c r="B17" s="25" t="s">
        <v>20</v>
      </c>
      <c r="C17" s="25">
        <v>21118</v>
      </c>
      <c r="D17" s="25">
        <v>41251</v>
      </c>
      <c r="E17" s="26">
        <f t="shared" si="0"/>
        <v>1.95335732550431</v>
      </c>
      <c r="F17" s="27">
        <v>20057</v>
      </c>
      <c r="G17" s="25">
        <f t="shared" si="1"/>
        <v>21194</v>
      </c>
      <c r="H17" s="28">
        <f t="shared" si="2"/>
        <v>1.05668843795184</v>
      </c>
    </row>
    <row r="18" ht="25" customHeight="1" spans="2:8">
      <c r="B18" s="29" t="s">
        <v>21</v>
      </c>
      <c r="C18" s="29">
        <v>27929</v>
      </c>
      <c r="D18" s="29">
        <v>31256</v>
      </c>
      <c r="E18" s="30">
        <f t="shared" si="0"/>
        <v>1.11912349171112</v>
      </c>
      <c r="F18" s="31">
        <v>24180</v>
      </c>
      <c r="G18" s="29">
        <f t="shared" si="1"/>
        <v>7076</v>
      </c>
      <c r="H18" s="32">
        <f t="shared" si="2"/>
        <v>0.292638544251447</v>
      </c>
    </row>
    <row r="19" ht="25" customHeight="1" spans="2:8">
      <c r="B19" s="25" t="s">
        <v>22</v>
      </c>
      <c r="C19" s="25">
        <f>SUM(C7:C18)</f>
        <v>340035</v>
      </c>
      <c r="D19" s="25">
        <f>SUM(D7:D18)</f>
        <v>395329</v>
      </c>
      <c r="E19" s="26">
        <f t="shared" si="0"/>
        <v>1.16261267222492</v>
      </c>
      <c r="F19" s="27">
        <f>SUM(F7:F18)</f>
        <v>379013</v>
      </c>
      <c r="G19" s="25">
        <f t="shared" si="1"/>
        <v>16316</v>
      </c>
      <c r="H19" s="28">
        <f t="shared" si="2"/>
        <v>0.0430486553231684</v>
      </c>
    </row>
    <row r="20" hidden="1" customHeight="1" spans="5:5">
      <c r="E20" s="33">
        <f>E21-E19</f>
        <v>-0.162612672224918</v>
      </c>
    </row>
    <row r="21" hidden="1" customHeight="1" spans="5:17">
      <c r="E21" s="34">
        <v>1</v>
      </c>
      <c r="Q21" s="39"/>
    </row>
    <row r="28" s="18" customFormat="1" customHeight="1" spans="2:7">
      <c r="B28" s="2"/>
      <c r="C28" s="2"/>
      <c r="D28" s="2"/>
      <c r="E28" s="2"/>
      <c r="F28" s="2"/>
      <c r="G28" s="2"/>
    </row>
    <row r="31" ht="39.95" customHeight="1"/>
    <row r="32" customHeight="1" spans="2:6">
      <c r="B32" s="35"/>
      <c r="C32" s="35"/>
      <c r="D32" s="35"/>
      <c r="E32" s="35"/>
      <c r="F32" s="35"/>
    </row>
    <row r="33" customHeight="1" spans="5:9">
      <c r="E33" s="36"/>
      <c r="F33" s="36"/>
      <c r="G33" s="36"/>
      <c r="H33" s="36"/>
      <c r="I33" s="36"/>
    </row>
    <row r="37" s="2" customFormat="1" customHeight="1" spans="2:6">
      <c r="B37" s="37"/>
      <c r="C37" s="37"/>
      <c r="D37" s="37"/>
      <c r="E37" s="37"/>
      <c r="F37" s="37"/>
    </row>
    <row r="38" customHeight="1" spans="2:6">
      <c r="B38" s="38"/>
      <c r="C38" s="38"/>
      <c r="D38" s="38"/>
      <c r="E38" s="38"/>
      <c r="F38" s="38"/>
    </row>
  </sheetData>
  <mergeCells count="7">
    <mergeCell ref="B2:H2"/>
    <mergeCell ref="C4:D4"/>
    <mergeCell ref="F4:G4"/>
    <mergeCell ref="B32:F32"/>
    <mergeCell ref="E33:I33"/>
    <mergeCell ref="B37:F37"/>
    <mergeCell ref="B38:F38"/>
  </mergeCells>
  <pageMargins left="0.699305555555556" right="0.699305555555556" top="0.75" bottom="0.75" header="0.3" footer="0.3"/>
  <pageSetup paperSize="9" orientation="portrait"/>
  <headerFooter/>
  <ignoredErrors>
    <ignoredError sqref="E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Y66"/>
  <sheetViews>
    <sheetView tabSelected="1" topLeftCell="A19" workbookViewId="0">
      <selection activeCell="Y51" sqref="Y51"/>
    </sheetView>
  </sheetViews>
  <sheetFormatPr defaultColWidth="9" defaultRowHeight="13.5"/>
  <cols>
    <col min="1" max="1" width="1.625" style="1" customWidth="1"/>
    <col min="2" max="9" width="9" style="1"/>
    <col min="10" max="10" width="9.00833333333333" style="2" customWidth="1"/>
    <col min="11" max="12" width="9.00833333333333" style="1" customWidth="1"/>
    <col min="13" max="16384" width="9" style="1"/>
  </cols>
  <sheetData>
    <row r="2" spans="2:20">
      <c r="B2" s="3"/>
      <c r="C2" s="3"/>
      <c r="D2" s="3"/>
      <c r="E2" s="3"/>
      <c r="F2" s="3"/>
      <c r="G2" s="3"/>
      <c r="H2" s="3"/>
      <c r="I2" s="3"/>
      <c r="J2" s="10"/>
      <c r="K2" s="3"/>
      <c r="L2" s="3"/>
      <c r="M2" s="3"/>
      <c r="N2" s="3"/>
      <c r="O2" s="3"/>
      <c r="P2" s="3"/>
      <c r="Q2" s="3"/>
      <c r="R2" s="3"/>
      <c r="S2" s="3"/>
      <c r="T2" s="3"/>
    </row>
    <row r="3" spans="2:20">
      <c r="B3" s="3"/>
      <c r="C3" s="3"/>
      <c r="D3" s="3"/>
      <c r="E3" s="3"/>
      <c r="F3" s="3"/>
      <c r="G3" s="3"/>
      <c r="H3" s="3"/>
      <c r="I3" s="3"/>
      <c r="J3" s="10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0">
      <c r="B4" s="3"/>
      <c r="C4" s="4" t="s">
        <v>23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14"/>
      <c r="T4" s="3"/>
    </row>
    <row r="5" spans="2:20">
      <c r="B5" s="3"/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15"/>
      <c r="T5" s="3"/>
    </row>
    <row r="6" spans="2:20">
      <c r="B6" s="3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5"/>
      <c r="T6" s="3"/>
    </row>
    <row r="7" spans="2:20">
      <c r="B7" s="3"/>
      <c r="C7" s="8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16"/>
      <c r="T7" s="3"/>
    </row>
    <row r="8" spans="2:20">
      <c r="B8" s="3"/>
      <c r="C8" s="3"/>
      <c r="D8" s="3"/>
      <c r="E8" s="3"/>
      <c r="F8" s="3"/>
      <c r="G8" s="3"/>
      <c r="H8" s="3"/>
      <c r="I8" s="3"/>
      <c r="J8" s="10"/>
      <c r="K8" s="3"/>
      <c r="L8" s="3"/>
      <c r="M8" s="3"/>
      <c r="N8" s="3"/>
      <c r="O8" s="3"/>
      <c r="P8" s="3"/>
      <c r="Q8" s="3"/>
      <c r="R8" s="3"/>
      <c r="S8" s="3"/>
      <c r="T8" s="3"/>
    </row>
    <row r="9" spans="2:20">
      <c r="B9" s="3"/>
      <c r="C9" s="3"/>
      <c r="D9" s="3"/>
      <c r="E9" s="3"/>
      <c r="F9" s="3"/>
      <c r="G9" s="3"/>
      <c r="H9" s="3"/>
      <c r="I9" s="3"/>
      <c r="J9" s="10"/>
      <c r="K9" s="3"/>
      <c r="L9" s="3"/>
      <c r="M9" s="3"/>
      <c r="N9" s="3"/>
      <c r="O9" s="3"/>
      <c r="P9" s="3"/>
      <c r="Q9" s="3"/>
      <c r="R9" s="3"/>
      <c r="S9" s="3"/>
      <c r="T9" s="3"/>
    </row>
    <row r="10" spans="2:20">
      <c r="B10" s="3"/>
      <c r="C10" s="3"/>
      <c r="D10" s="3"/>
      <c r="E10" s="3"/>
      <c r="F10" s="3"/>
      <c r="G10" s="3"/>
      <c r="H10" s="3"/>
      <c r="I10" s="3"/>
      <c r="J10" s="10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2:20">
      <c r="B11" s="3"/>
      <c r="C11" s="3"/>
      <c r="D11" s="3"/>
      <c r="E11" s="3"/>
      <c r="F11" s="3"/>
      <c r="G11" s="3"/>
      <c r="H11" s="3"/>
      <c r="I11" s="3"/>
      <c r="J11" s="10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2:20">
      <c r="B12" s="3"/>
      <c r="C12" s="3"/>
      <c r="D12" s="3"/>
      <c r="E12" s="3"/>
      <c r="F12" s="3"/>
      <c r="G12" s="3"/>
      <c r="H12" s="3"/>
      <c r="I12" s="3"/>
      <c r="J12" s="10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2:20">
      <c r="B13" s="3"/>
      <c r="C13" s="3"/>
      <c r="D13" s="3"/>
      <c r="E13" s="3"/>
      <c r="F13" s="3"/>
      <c r="G13" s="3"/>
      <c r="H13" s="3"/>
      <c r="I13" s="3"/>
      <c r="J13" s="10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2:20">
      <c r="B14" s="3"/>
      <c r="C14" s="3"/>
      <c r="D14" s="3"/>
      <c r="E14" s="3"/>
      <c r="F14" s="3"/>
      <c r="G14" s="3"/>
      <c r="H14" s="3"/>
      <c r="I14" s="3"/>
      <c r="J14" s="11" t="s">
        <v>24</v>
      </c>
      <c r="K14" s="11">
        <f>数据输入表!C19</f>
        <v>340035</v>
      </c>
      <c r="L14" s="11"/>
      <c r="M14" s="3"/>
      <c r="N14" s="3"/>
      <c r="O14" s="3"/>
      <c r="P14" s="3"/>
      <c r="Q14" s="3"/>
      <c r="R14" s="3"/>
      <c r="S14" s="3"/>
      <c r="T14" s="3"/>
    </row>
    <row r="15" spans="2:20">
      <c r="B15" s="3"/>
      <c r="C15" s="3"/>
      <c r="D15" s="3"/>
      <c r="E15" s="3"/>
      <c r="F15" s="3"/>
      <c r="G15" s="3"/>
      <c r="H15" s="3"/>
      <c r="I15" s="3"/>
      <c r="J15" s="11"/>
      <c r="K15" s="11"/>
      <c r="L15" s="11"/>
      <c r="M15" s="3"/>
      <c r="N15" s="3"/>
      <c r="O15" s="3"/>
      <c r="P15" s="3"/>
      <c r="Q15" s="3"/>
      <c r="R15" s="3"/>
      <c r="S15" s="3"/>
      <c r="T15" s="3"/>
    </row>
    <row r="16" ht="18.75" spans="2:20">
      <c r="B16" s="3"/>
      <c r="C16" s="3"/>
      <c r="D16" s="3"/>
      <c r="E16" s="3"/>
      <c r="F16" s="3"/>
      <c r="G16" s="3"/>
      <c r="H16" s="3"/>
      <c r="I16" s="3"/>
      <c r="J16" s="12"/>
      <c r="K16" s="12"/>
      <c r="L16" s="12"/>
      <c r="M16" s="3"/>
      <c r="N16" s="3"/>
      <c r="O16" s="3"/>
      <c r="P16" s="3"/>
      <c r="Q16" s="3"/>
      <c r="R16" s="3"/>
      <c r="S16" s="3"/>
      <c r="T16" s="3"/>
    </row>
    <row r="17" ht="18.75" spans="2:20">
      <c r="B17" s="3"/>
      <c r="C17" s="3"/>
      <c r="D17" s="3"/>
      <c r="E17" s="3"/>
      <c r="F17" s="3"/>
      <c r="G17" s="3"/>
      <c r="H17" s="3"/>
      <c r="I17" s="3"/>
      <c r="J17" s="12"/>
      <c r="K17" s="12"/>
      <c r="L17" s="12"/>
      <c r="M17" s="3"/>
      <c r="N17" s="3"/>
      <c r="O17" s="3"/>
      <c r="P17" s="3"/>
      <c r="Q17" s="3"/>
      <c r="R17" s="3"/>
      <c r="S17" s="3"/>
      <c r="T17" s="3"/>
    </row>
    <row r="18" spans="2:20">
      <c r="B18" s="3"/>
      <c r="C18" s="3"/>
      <c r="D18" s="3"/>
      <c r="E18" s="3"/>
      <c r="F18" s="3"/>
      <c r="G18" s="3"/>
      <c r="H18" s="3"/>
      <c r="I18" s="3"/>
      <c r="J18" s="11" t="s">
        <v>25</v>
      </c>
      <c r="K18" s="11">
        <f>数据输入表!D19</f>
        <v>395329</v>
      </c>
      <c r="L18" s="11"/>
      <c r="M18" s="3"/>
      <c r="N18" s="3"/>
      <c r="O18" s="3"/>
      <c r="P18" s="3"/>
      <c r="Q18" s="3"/>
      <c r="R18" s="3"/>
      <c r="S18" s="3"/>
      <c r="T18" s="3"/>
    </row>
    <row r="19" spans="2:20">
      <c r="B19" s="3"/>
      <c r="C19" s="3"/>
      <c r="D19" s="3"/>
      <c r="E19" s="3"/>
      <c r="F19" s="3"/>
      <c r="G19" s="3"/>
      <c r="H19" s="3"/>
      <c r="I19" s="3"/>
      <c r="J19" s="11"/>
      <c r="K19" s="11"/>
      <c r="L19" s="11"/>
      <c r="M19" s="3"/>
      <c r="N19" s="3"/>
      <c r="O19" s="3"/>
      <c r="P19" s="3"/>
      <c r="Q19" s="3"/>
      <c r="R19" s="3"/>
      <c r="S19" s="3"/>
      <c r="T19" s="3"/>
    </row>
    <row r="20" ht="18.75" spans="2:20">
      <c r="B20" s="3"/>
      <c r="C20" s="3"/>
      <c r="D20" s="3"/>
      <c r="E20" s="3"/>
      <c r="F20" s="3"/>
      <c r="G20" s="3"/>
      <c r="H20" s="3"/>
      <c r="I20" s="3"/>
      <c r="J20" s="12"/>
      <c r="K20" s="12"/>
      <c r="L20" s="12"/>
      <c r="M20" s="3"/>
      <c r="N20" s="3"/>
      <c r="O20" s="3"/>
      <c r="P20" s="3"/>
      <c r="Q20" s="3"/>
      <c r="R20" s="3"/>
      <c r="S20" s="3"/>
      <c r="T20" s="3"/>
    </row>
    <row r="21" ht="18.75" spans="2:20">
      <c r="B21" s="3"/>
      <c r="C21" s="3"/>
      <c r="D21" s="3"/>
      <c r="E21" s="3"/>
      <c r="F21" s="3"/>
      <c r="G21" s="3"/>
      <c r="H21" s="3"/>
      <c r="I21" s="3"/>
      <c r="J21" s="12"/>
      <c r="K21" s="12"/>
      <c r="L21" s="12"/>
      <c r="M21" s="3"/>
      <c r="N21" s="3"/>
      <c r="O21" s="3"/>
      <c r="P21" s="3"/>
      <c r="Q21" s="3"/>
      <c r="R21" s="3"/>
      <c r="S21" s="3"/>
      <c r="T21" s="3"/>
    </row>
    <row r="22" spans="2:20">
      <c r="B22" s="3"/>
      <c r="C22" s="3"/>
      <c r="D22" s="3"/>
      <c r="E22" s="3"/>
      <c r="F22" s="3"/>
      <c r="G22" s="3"/>
      <c r="H22" s="3"/>
      <c r="I22" s="3"/>
      <c r="J22" s="11" t="s">
        <v>6</v>
      </c>
      <c r="K22" s="13">
        <f>数据输入表!E19</f>
        <v>1.16261267222492</v>
      </c>
      <c r="L22" s="13"/>
      <c r="M22" s="3"/>
      <c r="N22" s="3"/>
      <c r="O22" s="3"/>
      <c r="P22" s="3"/>
      <c r="Q22" s="3"/>
      <c r="R22" s="3"/>
      <c r="S22" s="3"/>
      <c r="T22" s="3"/>
    </row>
    <row r="23" spans="2:20">
      <c r="B23" s="3"/>
      <c r="C23" s="3"/>
      <c r="D23" s="3"/>
      <c r="E23" s="3"/>
      <c r="F23" s="3"/>
      <c r="G23" s="3"/>
      <c r="H23" s="3"/>
      <c r="I23" s="3"/>
      <c r="J23" s="11"/>
      <c r="K23" s="13"/>
      <c r="L23" s="13"/>
      <c r="M23" s="3"/>
      <c r="N23" s="3"/>
      <c r="O23" s="3"/>
      <c r="P23" s="3"/>
      <c r="Q23" s="3"/>
      <c r="R23" s="3"/>
      <c r="S23" s="3"/>
      <c r="T23" s="3"/>
    </row>
    <row r="24" ht="18.75" spans="2:20">
      <c r="B24" s="3"/>
      <c r="C24" s="3"/>
      <c r="D24" s="3"/>
      <c r="E24" s="3"/>
      <c r="F24" s="3"/>
      <c r="G24" s="3"/>
      <c r="H24" s="3"/>
      <c r="I24" s="3"/>
      <c r="J24" s="12"/>
      <c r="K24" s="12"/>
      <c r="L24" s="12"/>
      <c r="M24" s="3"/>
      <c r="N24" s="3"/>
      <c r="O24" s="3"/>
      <c r="P24" s="3"/>
      <c r="Q24" s="3"/>
      <c r="R24" s="3"/>
      <c r="S24" s="3"/>
      <c r="T24" s="3"/>
    </row>
    <row r="25" ht="18.75" spans="2:20">
      <c r="B25" s="3"/>
      <c r="C25" s="3"/>
      <c r="D25" s="3"/>
      <c r="E25" s="3"/>
      <c r="F25" s="3"/>
      <c r="G25" s="3"/>
      <c r="H25" s="3"/>
      <c r="I25" s="3"/>
      <c r="J25" s="12"/>
      <c r="K25" s="12"/>
      <c r="L25" s="12"/>
      <c r="M25" s="3"/>
      <c r="N25" s="3"/>
      <c r="O25" s="3"/>
      <c r="P25" s="3"/>
      <c r="Q25" s="3"/>
      <c r="R25" s="3"/>
      <c r="S25" s="3"/>
      <c r="T25" s="3"/>
    </row>
    <row r="26" spans="2:20">
      <c r="B26" s="3"/>
      <c r="C26" s="3"/>
      <c r="D26" s="3"/>
      <c r="E26" s="3"/>
      <c r="F26" s="3"/>
      <c r="G26" s="3"/>
      <c r="H26" s="3"/>
      <c r="I26" s="3"/>
      <c r="J26" s="11" t="s">
        <v>26</v>
      </c>
      <c r="K26" s="11">
        <f>数据输入表!F19</f>
        <v>379013</v>
      </c>
      <c r="L26" s="11"/>
      <c r="M26" s="3"/>
      <c r="N26" s="3"/>
      <c r="O26" s="3"/>
      <c r="P26" s="3"/>
      <c r="Q26" s="3"/>
      <c r="R26" s="3"/>
      <c r="S26" s="3"/>
      <c r="T26" s="3"/>
    </row>
    <row r="27" spans="2:20">
      <c r="B27" s="3"/>
      <c r="C27" s="3"/>
      <c r="D27" s="3"/>
      <c r="E27" s="3"/>
      <c r="F27" s="3"/>
      <c r="G27" s="3"/>
      <c r="H27" s="3"/>
      <c r="I27" s="3"/>
      <c r="J27" s="11"/>
      <c r="K27" s="11"/>
      <c r="L27" s="11"/>
      <c r="M27" s="3"/>
      <c r="N27" s="3"/>
      <c r="O27" s="3"/>
      <c r="P27" s="3"/>
      <c r="Q27" s="3"/>
      <c r="R27" s="3"/>
      <c r="S27" s="3"/>
      <c r="T27" s="3"/>
    </row>
    <row r="28" ht="18.75" spans="2:20">
      <c r="B28" s="3"/>
      <c r="C28" s="3"/>
      <c r="D28" s="3"/>
      <c r="E28" s="3"/>
      <c r="F28" s="3"/>
      <c r="G28" s="3"/>
      <c r="H28" s="3"/>
      <c r="I28" s="3"/>
      <c r="J28" s="12"/>
      <c r="K28" s="12"/>
      <c r="L28" s="12"/>
      <c r="M28" s="3"/>
      <c r="N28" s="3"/>
      <c r="O28" s="3"/>
      <c r="P28" s="3"/>
      <c r="Q28" s="3"/>
      <c r="R28" s="3"/>
      <c r="S28" s="3"/>
      <c r="T28" s="3"/>
    </row>
    <row r="29" ht="18.75" spans="2:20">
      <c r="B29" s="3"/>
      <c r="C29" s="3"/>
      <c r="D29" s="3"/>
      <c r="E29" s="3"/>
      <c r="F29" s="3"/>
      <c r="G29" s="3"/>
      <c r="H29" s="3"/>
      <c r="I29" s="3"/>
      <c r="J29" s="12"/>
      <c r="K29" s="12"/>
      <c r="L29" s="12"/>
      <c r="M29" s="3"/>
      <c r="N29" s="3"/>
      <c r="O29" s="3"/>
      <c r="P29" s="3"/>
      <c r="Q29" s="3"/>
      <c r="R29" s="3"/>
      <c r="S29" s="3"/>
      <c r="T29" s="3"/>
    </row>
    <row r="30" spans="2:20">
      <c r="B30" s="3"/>
      <c r="C30" s="3"/>
      <c r="D30" s="3"/>
      <c r="E30" s="3"/>
      <c r="F30" s="3"/>
      <c r="G30" s="3"/>
      <c r="H30" s="3"/>
      <c r="I30" s="3"/>
      <c r="J30" s="11" t="s">
        <v>27</v>
      </c>
      <c r="K30" s="11">
        <f>数据输入表!G19</f>
        <v>16316</v>
      </c>
      <c r="L30" s="11"/>
      <c r="M30" s="3"/>
      <c r="N30" s="3"/>
      <c r="O30" s="3"/>
      <c r="P30" s="3"/>
      <c r="Q30" s="3"/>
      <c r="R30" s="3"/>
      <c r="S30" s="3"/>
      <c r="T30" s="3"/>
    </row>
    <row r="31" spans="2:20">
      <c r="B31" s="3"/>
      <c r="C31" s="3"/>
      <c r="D31" s="3"/>
      <c r="E31" s="3"/>
      <c r="F31" s="3"/>
      <c r="G31" s="3"/>
      <c r="H31" s="3"/>
      <c r="I31" s="3"/>
      <c r="J31" s="11"/>
      <c r="K31" s="11"/>
      <c r="L31" s="11"/>
      <c r="M31" s="3"/>
      <c r="N31" s="3"/>
      <c r="O31" s="3"/>
      <c r="P31" s="3"/>
      <c r="Q31" s="3"/>
      <c r="R31" s="3"/>
      <c r="S31" s="3"/>
      <c r="T31" s="3"/>
    </row>
    <row r="32" ht="18.75" spans="2:20">
      <c r="B32" s="3"/>
      <c r="C32" s="3"/>
      <c r="D32" s="3"/>
      <c r="E32" s="3"/>
      <c r="F32" s="3"/>
      <c r="G32" s="3"/>
      <c r="H32" s="3"/>
      <c r="I32" s="3"/>
      <c r="J32" s="12"/>
      <c r="K32" s="12"/>
      <c r="L32" s="12"/>
      <c r="M32" s="3"/>
      <c r="N32" s="3"/>
      <c r="O32" s="3"/>
      <c r="P32" s="3"/>
      <c r="Q32" s="3"/>
      <c r="R32" s="3"/>
      <c r="S32" s="3"/>
      <c r="T32" s="3"/>
    </row>
    <row r="33" ht="18.75" spans="2:20">
      <c r="B33" s="3"/>
      <c r="C33" s="3"/>
      <c r="D33" s="3"/>
      <c r="E33" s="3"/>
      <c r="F33" s="3"/>
      <c r="G33" s="3"/>
      <c r="H33" s="3"/>
      <c r="I33" s="3"/>
      <c r="J33" s="12"/>
      <c r="K33" s="12"/>
      <c r="L33" s="12"/>
      <c r="M33" s="3"/>
      <c r="N33" s="3"/>
      <c r="O33" s="3"/>
      <c r="P33" s="3"/>
      <c r="Q33" s="3"/>
      <c r="R33" s="3"/>
      <c r="S33" s="3"/>
      <c r="T33" s="3"/>
    </row>
    <row r="34" spans="2:20">
      <c r="B34" s="3"/>
      <c r="C34" s="3"/>
      <c r="D34" s="3"/>
      <c r="E34" s="3"/>
      <c r="F34" s="3"/>
      <c r="G34" s="3"/>
      <c r="H34" s="3"/>
      <c r="I34" s="3"/>
      <c r="J34" s="11" t="s">
        <v>28</v>
      </c>
      <c r="K34" s="13">
        <f>数据输入表!H19</f>
        <v>0.0430486553231684</v>
      </c>
      <c r="L34" s="13"/>
      <c r="M34" s="3"/>
      <c r="N34" s="3"/>
      <c r="O34" s="3"/>
      <c r="P34" s="3"/>
      <c r="Q34" s="3"/>
      <c r="R34" s="3"/>
      <c r="S34" s="3"/>
      <c r="T34" s="3"/>
    </row>
    <row r="35" spans="2:20">
      <c r="B35" s="3"/>
      <c r="C35" s="3"/>
      <c r="D35" s="3"/>
      <c r="E35" s="3"/>
      <c r="F35" s="3"/>
      <c r="G35" s="3"/>
      <c r="H35" s="3"/>
      <c r="I35" s="3"/>
      <c r="J35" s="11"/>
      <c r="K35" s="13"/>
      <c r="L35" s="13"/>
      <c r="M35" s="3"/>
      <c r="N35" s="3"/>
      <c r="O35" s="3"/>
      <c r="P35" s="3"/>
      <c r="Q35" s="3"/>
      <c r="R35" s="3"/>
      <c r="S35" s="3"/>
      <c r="T35" s="3"/>
    </row>
    <row r="36" spans="2:20">
      <c r="B36" s="3"/>
      <c r="C36" s="3"/>
      <c r="D36" s="3"/>
      <c r="E36" s="3"/>
      <c r="F36" s="3"/>
      <c r="G36" s="3"/>
      <c r="H36" s="3"/>
      <c r="I36" s="3"/>
      <c r="J36" s="10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2:20">
      <c r="B37" s="3"/>
      <c r="C37" s="3"/>
      <c r="D37" s="3"/>
      <c r="E37" s="3"/>
      <c r="F37" s="3"/>
      <c r="G37" s="3"/>
      <c r="H37" s="3"/>
      <c r="I37" s="3"/>
      <c r="J37" s="10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2:20">
      <c r="B38" s="3"/>
      <c r="C38" s="3"/>
      <c r="D38" s="3"/>
      <c r="E38" s="3"/>
      <c r="F38" s="3"/>
      <c r="G38" s="3"/>
      <c r="H38" s="3"/>
      <c r="I38" s="3"/>
      <c r="J38" s="10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2:20">
      <c r="B39" s="3"/>
      <c r="C39" s="3"/>
      <c r="D39" s="3"/>
      <c r="E39" s="3"/>
      <c r="F39" s="3"/>
      <c r="G39" s="3"/>
      <c r="H39" s="3"/>
      <c r="I39" s="3"/>
      <c r="J39" s="10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2:20">
      <c r="B40" s="3"/>
      <c r="C40" s="3"/>
      <c r="D40" s="3"/>
      <c r="E40" s="3"/>
      <c r="F40" s="3"/>
      <c r="G40" s="3"/>
      <c r="H40" s="3"/>
      <c r="I40" s="3"/>
      <c r="J40" s="10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2:20">
      <c r="B41" s="3"/>
      <c r="C41" s="3"/>
      <c r="D41" s="3"/>
      <c r="E41" s="3"/>
      <c r="F41" s="3"/>
      <c r="G41" s="3"/>
      <c r="H41" s="3"/>
      <c r="I41" s="3"/>
      <c r="J41" s="10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2:20">
      <c r="B42" s="3"/>
      <c r="C42" s="3"/>
      <c r="D42" s="3"/>
      <c r="E42" s="3"/>
      <c r="F42" s="3"/>
      <c r="G42" s="3"/>
      <c r="H42" s="3"/>
      <c r="I42" s="3"/>
      <c r="J42" s="10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2:20">
      <c r="B43" s="3"/>
      <c r="C43" s="3"/>
      <c r="D43" s="3"/>
      <c r="E43" s="3"/>
      <c r="F43" s="3"/>
      <c r="G43" s="3"/>
      <c r="H43" s="3"/>
      <c r="I43" s="3"/>
      <c r="J43" s="10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2:20">
      <c r="B44" s="3"/>
      <c r="C44" s="3"/>
      <c r="D44" s="3"/>
      <c r="E44" s="3"/>
      <c r="F44" s="3"/>
      <c r="G44" s="3"/>
      <c r="H44" s="3"/>
      <c r="I44" s="3"/>
      <c r="J44" s="10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2:20">
      <c r="B45" s="3"/>
      <c r="C45" s="3"/>
      <c r="D45" s="3"/>
      <c r="E45" s="3"/>
      <c r="F45" s="3"/>
      <c r="G45" s="3"/>
      <c r="H45" s="3"/>
      <c r="I45" s="3"/>
      <c r="J45" s="10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2:20">
      <c r="B46" s="3"/>
      <c r="C46" s="3"/>
      <c r="D46" s="3"/>
      <c r="E46" s="3"/>
      <c r="F46" s="3"/>
      <c r="G46" s="3"/>
      <c r="H46" s="3"/>
      <c r="I46" s="3"/>
      <c r="J46" s="10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2:20">
      <c r="B47" s="3"/>
      <c r="C47" s="3"/>
      <c r="D47" s="3"/>
      <c r="E47" s="3"/>
      <c r="F47" s="3"/>
      <c r="G47" s="3"/>
      <c r="H47" s="3"/>
      <c r="I47" s="3"/>
      <c r="J47" s="10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2:20">
      <c r="B48" s="3"/>
      <c r="C48" s="3"/>
      <c r="D48" s="3"/>
      <c r="E48" s="3"/>
      <c r="F48" s="3"/>
      <c r="G48" s="3"/>
      <c r="H48" s="3"/>
      <c r="I48" s="3"/>
      <c r="J48" s="10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2:20">
      <c r="B49" s="3"/>
      <c r="C49" s="3"/>
      <c r="D49" s="3"/>
      <c r="E49" s="3"/>
      <c r="F49" s="3"/>
      <c r="G49" s="3"/>
      <c r="H49" s="3"/>
      <c r="I49" s="3"/>
      <c r="J49" s="10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2:20">
      <c r="B50" s="3"/>
      <c r="C50" s="3"/>
      <c r="D50" s="3"/>
      <c r="E50" s="3"/>
      <c r="F50" s="3"/>
      <c r="G50" s="3"/>
      <c r="H50" s="3"/>
      <c r="I50" s="3"/>
      <c r="J50" s="10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2:20">
      <c r="B51" s="3"/>
      <c r="C51" s="3"/>
      <c r="D51" s="3"/>
      <c r="E51" s="3"/>
      <c r="F51" s="3"/>
      <c r="G51" s="3"/>
      <c r="H51" s="3"/>
      <c r="I51" s="3"/>
      <c r="J51" s="10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2:20">
      <c r="B52" s="3"/>
      <c r="C52" s="3"/>
      <c r="D52" s="3"/>
      <c r="E52" s="3"/>
      <c r="F52" s="3"/>
      <c r="G52" s="3"/>
      <c r="H52" s="3"/>
      <c r="I52" s="3"/>
      <c r="J52" s="10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0">
      <c r="B53" s="3"/>
      <c r="C53" s="3"/>
      <c r="D53" s="3"/>
      <c r="E53" s="3"/>
      <c r="F53" s="3"/>
      <c r="G53" s="3"/>
      <c r="H53" s="3"/>
      <c r="I53" s="3"/>
      <c r="J53" s="10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0">
      <c r="B54" s="3"/>
      <c r="C54" s="3"/>
      <c r="D54" s="3"/>
      <c r="E54" s="3"/>
      <c r="F54" s="3"/>
      <c r="G54" s="3"/>
      <c r="H54" s="3"/>
      <c r="I54" s="3"/>
      <c r="J54" s="10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0">
      <c r="B55" s="3"/>
      <c r="C55" s="3"/>
      <c r="D55" s="3"/>
      <c r="E55" s="3"/>
      <c r="F55" s="3"/>
      <c r="G55" s="3"/>
      <c r="H55" s="3"/>
      <c r="I55" s="3"/>
      <c r="J55" s="10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0">
      <c r="B56" s="3"/>
      <c r="C56" s="3"/>
      <c r="D56" s="3"/>
      <c r="E56" s="3"/>
      <c r="F56" s="3"/>
      <c r="G56" s="3"/>
      <c r="H56" s="3"/>
      <c r="I56" s="3"/>
      <c r="J56" s="10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0">
      <c r="B57" s="3"/>
      <c r="C57" s="3"/>
      <c r="D57" s="3"/>
      <c r="E57" s="3"/>
      <c r="F57" s="3"/>
      <c r="G57" s="3"/>
      <c r="H57" s="3"/>
      <c r="I57" s="3"/>
      <c r="J57" s="10"/>
      <c r="K57" s="3"/>
      <c r="L57" s="3"/>
      <c r="M57" s="3"/>
      <c r="N57" s="3"/>
      <c r="O57" s="3"/>
      <c r="P57" s="3"/>
      <c r="Q57" s="3"/>
      <c r="R57" s="3"/>
      <c r="S57" s="3"/>
      <c r="T57" s="3"/>
    </row>
    <row r="66" spans="25:25">
      <c r="Y66" s="17"/>
    </row>
  </sheetData>
  <mergeCells count="13">
    <mergeCell ref="J14:J15"/>
    <mergeCell ref="J18:J19"/>
    <mergeCell ref="J22:J23"/>
    <mergeCell ref="J26:J27"/>
    <mergeCell ref="J30:J31"/>
    <mergeCell ref="J34:J35"/>
    <mergeCell ref="K14:L15"/>
    <mergeCell ref="K18:L19"/>
    <mergeCell ref="K22:L23"/>
    <mergeCell ref="K26:L27"/>
    <mergeCell ref="K30:L31"/>
    <mergeCell ref="K34:L35"/>
    <mergeCell ref="C4:S7"/>
  </mergeCells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数据输入表</vt:lpstr>
      <vt:lpstr>分析报告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ooopic</dc:creator>
  <cp:lastModifiedBy>秋叶amp悲凉</cp:lastModifiedBy>
  <dcterms:created xsi:type="dcterms:W3CDTF">2017-07-18T05:26:00Z</dcterms:created>
  <dcterms:modified xsi:type="dcterms:W3CDTF">2021-01-04T03:03:49Z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